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93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A9" authorId="0">
      <text>
        <r>
          <rPr>
            <b/>
            <sz val="6"/>
            <rFont val="Tahoma"/>
            <family val="2"/>
          </rPr>
          <t>234U hat eine Halbwertszeit von 245.500 Jahren. Es ist wegen seiner relativ kurzen Halbwertszeit im Vergleich zu 238U nur in Spuren vorhanden,</t>
        </r>
        <r>
          <rPr>
            <b/>
            <sz val="6"/>
            <color indexed="10"/>
            <rFont val="Tahoma"/>
            <family val="2"/>
          </rPr>
          <t xml:space="preserve"> liefert aber einen gleich großen Beitrag zur Radioaktivität</t>
        </r>
        <r>
          <rPr>
            <b/>
            <sz val="6"/>
            <rFont val="Tahoma"/>
            <family val="2"/>
          </rPr>
          <t xml:space="preserve"> wie letzteres,</t>
        </r>
        <r>
          <rPr>
            <b/>
            <sz val="6"/>
            <color indexed="48"/>
            <rFont val="Tahoma"/>
            <family val="2"/>
          </rPr>
          <t xml:space="preserve"> da es ja aus diesem (via kurzlebige Isotope) gebildet wird</t>
        </r>
      </text>
    </comment>
    <comment ref="E5" authorId="0">
      <text>
        <r>
          <rPr>
            <b/>
            <sz val="8"/>
            <rFont val="Tahoma"/>
            <family val="0"/>
          </rPr>
          <t>= N-A * ln(2) / (T-1/2 * M)</t>
        </r>
      </text>
    </comment>
    <comment ref="B27" authorId="0">
      <text>
        <r>
          <rPr>
            <b/>
            <sz val="8"/>
            <rFont val="Tahoma"/>
            <family val="0"/>
          </rPr>
          <t>&lt;!--  ORDER BY ??? --&gt;
&lt;!-- ordered by 1 --&gt;
{| class="prettytable" style="width: 25em;" 
|+Spezifische Aktivität einiger Radionuklide
|-
| I-131 || align="right"|4,6 PBq/kg
|-
| Pu-239 || align="right"|2,3 EBq/kg
|-
| U-235 || align="right"|80 MBq/kg
|-
| U-238 || align="right"|12 MBq/kg
|}
&lt;!-- wie kriegt mensch die 2 tabellen nebeneinenader ? --&gt;
+Spez.Ak. einiger Radionuklide; nach obiger Formel mit M, T-1/2 aus en.wikipedia; siehe Disk.S.</t>
        </r>
      </text>
    </comment>
    <comment ref="B29" authorId="0">
      <text>
        <r>
          <rPr>
            <b/>
            <sz val="8"/>
            <rFont val="Tahoma"/>
            <family val="0"/>
          </rPr>
          <t>woher stammt die " Spezifische Aktivität einiger Elemente (natürliches Isotopengemisch) " insbes. Der Wert für Uran ?
Ich hab den Verdacht, dass das ein theoretischer Wert ist, bei dem etwa nur U-238 + U-235 berücksichtigt sind, nicht aber U-234 (un der Rest der Zerfallsreihe), und dass die spez.Akt. von natürlichem Uran ein mehrfaches dieses Werts beträgt. Oder??
vgl. meine Rechn-/Schätz-ungen  -&gt;  http://wda.tradivarium.at/r_act.xls</t>
        </r>
      </text>
    </comment>
  </commentList>
</comments>
</file>

<file path=xl/sharedStrings.xml><?xml version="1.0" encoding="utf-8"?>
<sst xmlns="http://schemas.openxmlformats.org/spreadsheetml/2006/main" count="42" uniqueCount="36">
  <si>
    <t>U-235</t>
  </si>
  <si>
    <t>U-238</t>
  </si>
  <si>
    <t>M</t>
  </si>
  <si>
    <t>s / y</t>
  </si>
  <si>
    <t>N-A</t>
  </si>
  <si>
    <t>ln(2)</t>
  </si>
  <si>
    <t>kBq / kg</t>
  </si>
  <si>
    <t>MBq/kg</t>
  </si>
  <si>
    <t>spezifische Akt.</t>
  </si>
  <si>
    <t>I-Anteil</t>
  </si>
  <si>
    <t>y</t>
  </si>
  <si>
    <t>s</t>
  </si>
  <si>
    <t>Halbwertszeit</t>
  </si>
  <si>
    <t>U-234</t>
  </si>
  <si>
    <t>summe</t>
  </si>
  <si>
    <t>Pu-239</t>
  </si>
  <si>
    <t>EBq/kg</t>
  </si>
  <si>
    <t xml:space="preserve"> U-mix</t>
  </si>
  <si>
    <t>Bq / g</t>
  </si>
  <si>
    <t>I-131</t>
  </si>
  <si>
    <t>laut http://www.ead.anl.gov/pub/doc/iodine.pdf :</t>
  </si>
  <si>
    <t>d</t>
  </si>
  <si>
    <t>PBq/kg</t>
  </si>
  <si>
    <t>schätzwerte</t>
  </si>
  <si>
    <t>1 Ci = 37 GBq</t>
  </si>
  <si>
    <t>=</t>
  </si>
  <si>
    <t xml:space="preserve"> Bq/g</t>
  </si>
  <si>
    <t>130,000 Ci/g</t>
  </si>
  <si>
    <t>G</t>
  </si>
  <si>
    <t>T</t>
  </si>
  <si>
    <t>P</t>
  </si>
  <si>
    <t>E</t>
  </si>
  <si>
    <t>…OK</t>
  </si>
  <si>
    <t>EBq/g</t>
  </si>
  <si>
    <t>WIKI</t>
  </si>
  <si>
    <t>WIKI.DISK.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</si>
</sst>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00"/>
    <numFmt numFmtId="169" formatCode="0.0"/>
    <numFmt numFmtId="170" formatCode="#,##0.0\ &quot;€&quot;"/>
    <numFmt numFmtId="171" formatCode="#,##0.0"/>
  </numFmts>
  <fonts count="9">
    <font>
      <sz val="10"/>
      <name val="Arial"/>
      <family val="0"/>
    </font>
    <font>
      <sz val="8"/>
      <name val="Arial"/>
      <family val="0"/>
    </font>
    <font>
      <b/>
      <sz val="8"/>
      <name val="Tahoma"/>
      <family val="0"/>
    </font>
    <font>
      <b/>
      <sz val="6"/>
      <name val="Tahoma"/>
      <family val="2"/>
    </font>
    <font>
      <b/>
      <sz val="6"/>
      <color indexed="10"/>
      <name val="Tahoma"/>
      <family val="2"/>
    </font>
    <font>
      <b/>
      <sz val="6"/>
      <color indexed="48"/>
      <name val="Tahoma"/>
      <family val="2"/>
    </font>
    <font>
      <sz val="10"/>
      <color indexed="12"/>
      <name val="Arial"/>
      <family val="0"/>
    </font>
    <font>
      <sz val="10"/>
      <color indexed="17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8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169" fontId="0" fillId="0" borderId="0" xfId="0" applyNumberFormat="1" applyAlignment="1">
      <alignment/>
    </xf>
    <xf numFmtId="169" fontId="0" fillId="0" borderId="1" xfId="0" applyNumberFormat="1" applyBorder="1" applyAlignment="1">
      <alignment/>
    </xf>
    <xf numFmtId="0" fontId="0" fillId="2" borderId="0" xfId="0" applyFill="1" applyAlignment="1">
      <alignment/>
    </xf>
    <xf numFmtId="1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1" fontId="0" fillId="0" borderId="1" xfId="0" applyNumberFormat="1" applyBorder="1" applyAlignment="1">
      <alignment horizontal="center"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1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/>
    </xf>
    <xf numFmtId="1" fontId="7" fillId="0" borderId="0" xfId="0" applyNumberFormat="1" applyFont="1" applyBorder="1" applyAlignment="1">
      <alignment horizontal="center"/>
    </xf>
    <xf numFmtId="169" fontId="7" fillId="0" borderId="0" xfId="0" applyNumberFormat="1" applyFont="1" applyAlignment="1">
      <alignment/>
    </xf>
    <xf numFmtId="0" fontId="7" fillId="0" borderId="0" xfId="0" applyFont="1" applyAlignment="1" quotePrefix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9" fontId="0" fillId="2" borderId="0" xfId="0" applyNumberFormat="1" applyFill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9"/>
  <sheetViews>
    <sheetView tabSelected="1" zoomScale="118" zoomScaleNormal="118" workbookViewId="0" topLeftCell="A4">
      <selection activeCell="B29" sqref="B29"/>
    </sheetView>
  </sheetViews>
  <sheetFormatPr defaultColWidth="11.421875" defaultRowHeight="12.75"/>
  <cols>
    <col min="1" max="1" width="10.00390625" style="0" customWidth="1"/>
    <col min="4" max="4" width="10.28125" style="0" customWidth="1"/>
    <col min="6" max="6" width="7.421875" style="3" customWidth="1"/>
    <col min="7" max="7" width="8.28125" style="0" customWidth="1"/>
    <col min="9" max="9" width="7.421875" style="0" customWidth="1"/>
    <col min="10" max="10" width="5.140625" style="0" customWidth="1"/>
  </cols>
  <sheetData>
    <row r="1" ht="12.75"/>
    <row r="2" spans="1:3" s="3" customFormat="1" ht="12.75">
      <c r="A2" s="3" t="s">
        <v>4</v>
      </c>
      <c r="B2" s="3" t="s">
        <v>5</v>
      </c>
      <c r="C2" s="3" t="s">
        <v>3</v>
      </c>
    </row>
    <row r="3" spans="1:3" ht="12.75">
      <c r="A3">
        <f>6.022E+23</f>
        <v>6.022E+23</v>
      </c>
      <c r="B3">
        <f>LN(2)</f>
        <v>0.6931471805599453</v>
      </c>
      <c r="C3">
        <f>3600*24*365</f>
        <v>31536000</v>
      </c>
    </row>
    <row r="4" ht="12.75"/>
    <row r="5" spans="2:9" s="3" customFormat="1" ht="12.75">
      <c r="B5" s="24" t="s">
        <v>12</v>
      </c>
      <c r="C5" s="24"/>
      <c r="D5" s="3" t="s">
        <v>2</v>
      </c>
      <c r="E5" s="24" t="s">
        <v>8</v>
      </c>
      <c r="F5" s="24"/>
      <c r="H5" s="24" t="s">
        <v>17</v>
      </c>
      <c r="I5" s="24"/>
    </row>
    <row r="6" spans="2:9" s="10" customFormat="1" ht="12.75">
      <c r="B6" s="10" t="s">
        <v>10</v>
      </c>
      <c r="C6" s="10" t="s">
        <v>11</v>
      </c>
      <c r="E6" s="10" t="s">
        <v>18</v>
      </c>
      <c r="F6" s="10" t="s">
        <v>7</v>
      </c>
      <c r="G6" s="10" t="s">
        <v>9</v>
      </c>
      <c r="H6" s="10" t="s">
        <v>6</v>
      </c>
      <c r="I6" s="10" t="s">
        <v>7</v>
      </c>
    </row>
    <row r="7" spans="1:9" ht="12.75">
      <c r="A7" t="s">
        <v>0</v>
      </c>
      <c r="B7" s="2">
        <v>703800000</v>
      </c>
      <c r="C7" s="2">
        <f>B7*C$3</f>
        <v>22195036800000000</v>
      </c>
      <c r="D7" s="1">
        <v>235.0439299</v>
      </c>
      <c r="E7" s="2">
        <f>A$3*B$3/(C7*D7)</f>
        <v>80013.13796186823</v>
      </c>
      <c r="F7" s="8">
        <f>E7/1000</f>
        <v>80.01313796186822</v>
      </c>
      <c r="G7">
        <f>0.72/100</f>
        <v>0.0072</v>
      </c>
      <c r="H7" s="2">
        <f>E7*G7</f>
        <v>576.0945933254512</v>
      </c>
      <c r="I7" s="5">
        <f>H7/1000</f>
        <v>0.5760945933254512</v>
      </c>
    </row>
    <row r="8" spans="1:9" ht="12.75">
      <c r="A8" t="s">
        <v>1</v>
      </c>
      <c r="B8" s="2">
        <v>4468000000</v>
      </c>
      <c r="C8" s="2">
        <f>B8*C$3</f>
        <v>1.40902848E+17</v>
      </c>
      <c r="D8" s="1">
        <v>238.0507826</v>
      </c>
      <c r="E8" s="2">
        <f>A$3*B$3/(C8*D8)</f>
        <v>12444.48209755934</v>
      </c>
      <c r="F8" s="8">
        <f>E8/1000</f>
        <v>12.444482097559339</v>
      </c>
      <c r="G8">
        <f>1-G7</f>
        <v>0.9928</v>
      </c>
      <c r="H8" s="2">
        <f>E8*G8</f>
        <v>12354.881826456913</v>
      </c>
      <c r="I8" s="5">
        <f>H8/1000</f>
        <v>12.354881826456912</v>
      </c>
    </row>
    <row r="9" spans="1:9" ht="12.75">
      <c r="A9" t="s">
        <v>13</v>
      </c>
      <c r="D9" s="1"/>
      <c r="F9" s="8"/>
      <c r="G9" s="4"/>
      <c r="H9" s="4"/>
      <c r="I9" s="6"/>
    </row>
    <row r="10" spans="1:9" ht="12.75">
      <c r="A10" t="s">
        <v>14</v>
      </c>
      <c r="D10" s="1"/>
      <c r="F10" s="8"/>
      <c r="G10">
        <f>SUM(G7:G9)</f>
        <v>1</v>
      </c>
      <c r="H10" s="2">
        <f>SUM(H7:H9)</f>
        <v>12930.976419782364</v>
      </c>
      <c r="I10" s="5">
        <f>SUM(I7:I9)</f>
        <v>12.930976419782363</v>
      </c>
    </row>
    <row r="11" spans="4:6" ht="12.75">
      <c r="D11" s="7" t="s">
        <v>23</v>
      </c>
      <c r="F11" s="8"/>
    </row>
    <row r="12" spans="4:6" ht="12.75">
      <c r="D12" s="1"/>
      <c r="E12" s="10" t="s">
        <v>18</v>
      </c>
      <c r="F12" s="10" t="s">
        <v>16</v>
      </c>
    </row>
    <row r="13" spans="1:6" ht="12.75">
      <c r="A13" t="s">
        <v>15</v>
      </c>
      <c r="B13">
        <v>24.2</v>
      </c>
      <c r="C13" s="2">
        <f>B13*C$3</f>
        <v>763171200</v>
      </c>
      <c r="D13" s="23">
        <v>239</v>
      </c>
      <c r="E13" s="2">
        <f>A$3*B$3/(C13*D13)</f>
        <v>2288475874375.771</v>
      </c>
      <c r="F13" s="9">
        <f>E13/1000000000000</f>
        <v>2.288475874375771</v>
      </c>
    </row>
    <row r="14" spans="2:6" ht="12.75">
      <c r="B14">
        <v>24.2</v>
      </c>
      <c r="C14" s="2">
        <f>B14*C$3</f>
        <v>763171200</v>
      </c>
      <c r="D14" s="23">
        <v>239.1</v>
      </c>
      <c r="E14" s="2">
        <f>A$3*B$3/(C14*D14)</f>
        <v>2287518753558.3823</v>
      </c>
      <c r="F14" s="9">
        <f>E14/1000000000000</f>
        <v>2.2875187535583823</v>
      </c>
    </row>
    <row r="15" spans="3:6" ht="12.75">
      <c r="C15" s="2"/>
      <c r="D15" s="5"/>
      <c r="E15" s="2"/>
      <c r="F15" s="9"/>
    </row>
    <row r="16" spans="2:6" ht="12.75">
      <c r="B16" s="10" t="s">
        <v>21</v>
      </c>
      <c r="C16" t="s">
        <v>11</v>
      </c>
      <c r="D16" s="5"/>
      <c r="E16" s="10" t="s">
        <v>18</v>
      </c>
      <c r="F16" s="13" t="s">
        <v>22</v>
      </c>
    </row>
    <row r="17" spans="1:6" ht="12.75">
      <c r="A17" t="s">
        <v>19</v>
      </c>
      <c r="B17" s="11">
        <v>8.0197</v>
      </c>
      <c r="C17" s="2">
        <f>B17*3600*24</f>
        <v>692902.0800000001</v>
      </c>
      <c r="D17" s="23">
        <v>131</v>
      </c>
      <c r="E17" s="2">
        <f>A$3*B$3/(C17*D17)</f>
        <v>4598572644831875</v>
      </c>
      <c r="F17" s="3">
        <v>4.6</v>
      </c>
    </row>
    <row r="18" spans="2:9" ht="12.75">
      <c r="B18" s="11">
        <v>8.0197</v>
      </c>
      <c r="C18" s="2">
        <f>B18*3600*24</f>
        <v>692902.0800000001</v>
      </c>
      <c r="D18" s="23">
        <v>130.9</v>
      </c>
      <c r="E18" s="2">
        <f>A$3*B$3/(C18*D18)</f>
        <v>4602085687341295</v>
      </c>
      <c r="F18" s="3">
        <v>4.6</v>
      </c>
      <c r="G18" s="17"/>
      <c r="I18" s="17"/>
    </row>
    <row r="19" spans="2:9" ht="12.75">
      <c r="B19" s="11"/>
      <c r="C19" s="2"/>
      <c r="E19" s="2"/>
      <c r="G19" s="17"/>
      <c r="H19" s="18" t="s">
        <v>33</v>
      </c>
      <c r="I19" s="17"/>
    </row>
    <row r="20" spans="2:9" ht="12.75">
      <c r="B20" s="11"/>
      <c r="C20" s="2"/>
      <c r="E20" s="2"/>
      <c r="G20" s="15" t="s">
        <v>26</v>
      </c>
      <c r="H20" s="16" t="s">
        <v>22</v>
      </c>
      <c r="I20" s="17"/>
    </row>
    <row r="21" spans="1:9" ht="12.75">
      <c r="A21" s="25" t="s">
        <v>20</v>
      </c>
      <c r="B21" s="25"/>
      <c r="C21" s="25"/>
      <c r="D21" s="25"/>
      <c r="E21" s="14" t="s">
        <v>27</v>
      </c>
      <c r="F21" s="12" t="s">
        <v>25</v>
      </c>
      <c r="G21" s="17">
        <f>130000*37000000000</f>
        <v>4810000000000000</v>
      </c>
      <c r="H21" s="19">
        <f>G21/1000000000000000</f>
        <v>4.81</v>
      </c>
      <c r="I21" s="20" t="s">
        <v>32</v>
      </c>
    </row>
    <row r="22" ht="12.75">
      <c r="F22" t="s">
        <v>24</v>
      </c>
    </row>
    <row r="23" ht="12.75"/>
    <row r="24" ht="12.75"/>
    <row r="25" spans="9:10" ht="12.75">
      <c r="I25" s="21" t="s">
        <v>2</v>
      </c>
      <c r="J25" s="22">
        <v>6</v>
      </c>
    </row>
    <row r="26" spans="9:10" ht="12.75">
      <c r="I26" s="21" t="s">
        <v>28</v>
      </c>
      <c r="J26" s="22">
        <v>9</v>
      </c>
    </row>
    <row r="27" spans="2:10" ht="12.75">
      <c r="B27" t="s">
        <v>34</v>
      </c>
      <c r="I27" s="21" t="s">
        <v>29</v>
      </c>
      <c r="J27" s="22">
        <v>12</v>
      </c>
    </row>
    <row r="28" spans="9:10" ht="12.75">
      <c r="I28" s="21" t="s">
        <v>31</v>
      </c>
      <c r="J28" s="22">
        <v>15</v>
      </c>
    </row>
    <row r="29" spans="2:10" ht="12.75">
      <c r="B29" t="s">
        <v>35</v>
      </c>
      <c r="I29" s="21" t="s">
        <v>30</v>
      </c>
      <c r="J29" s="22">
        <v>18</v>
      </c>
    </row>
    <row r="30" ht="12.75"/>
    <row r="31" ht="12.75"/>
    <row r="32" ht="12.75"/>
  </sheetData>
  <mergeCells count="4">
    <mergeCell ref="H5:I5"/>
    <mergeCell ref="E5:F5"/>
    <mergeCell ref="B5:C5"/>
    <mergeCell ref="A21:D21"/>
  </mergeCells>
  <printOptions/>
  <pageMargins left="0.75" right="0.75" top="1" bottom="1" header="0.4921259845" footer="0.492125984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2010-09-13T10:25:31Z</dcterms:created>
  <dcterms:modified xsi:type="dcterms:W3CDTF">2010-09-13T13:03:38Z</dcterms:modified>
  <cp:category/>
  <cp:version/>
  <cp:contentType/>
  <cp:contentStatus/>
</cp:coreProperties>
</file>